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240" windowHeight="11820" activeTab="1"/>
  </bookViews>
  <sheets>
    <sheet name="Munka1" sheetId="1" r:id="rId1"/>
    <sheet name="Minimálbér 2016-2018" sheetId="2" r:id="rId2"/>
    <sheet name="Nettó-Adó növekmény" sheetId="3" r:id="rId3"/>
  </sheets>
  <definedNames/>
  <calcPr fullCalcOnLoad="1"/>
</workbook>
</file>

<file path=xl/sharedStrings.xml><?xml version="1.0" encoding="utf-8"?>
<sst xmlns="http://schemas.openxmlformats.org/spreadsheetml/2006/main" count="60" uniqueCount="37">
  <si>
    <t>Bruttó</t>
  </si>
  <si>
    <t>Nettó</t>
  </si>
  <si>
    <t>adó Járulékok/ Steuer</t>
  </si>
  <si>
    <t>Bér/ Lohn</t>
  </si>
  <si>
    <t>Szocho+szakképzési / Steuer von Arbeitgeber</t>
  </si>
  <si>
    <t>Béremelés/ Lohnerhöhung</t>
  </si>
  <si>
    <t>Nettó bér növekmény
Nettolohnerhöhung</t>
  </si>
  <si>
    <t>Adóbevétel növekmény az államnak
Steuereinnahme von Staat</t>
  </si>
  <si>
    <t>Összes ktg / Total Lohnkosten</t>
  </si>
  <si>
    <t>Bérktg növekmény
Lohnkostenerhöhung</t>
  </si>
  <si>
    <t>Összes ktg /
 Total Lohnkosten</t>
  </si>
  <si>
    <t>adó Járulékok/Steuer</t>
  </si>
  <si>
    <t>Kék mezőben át tudod írni a bruttó bért</t>
  </si>
  <si>
    <t xml:space="preserve">Zöld mezőben tudod változtatni a béremelés mértékét. </t>
  </si>
  <si>
    <t xml:space="preserve">Rózsaszín mezőben megkapod az összes bérktg (bruttó+adók) változását. </t>
  </si>
  <si>
    <t>Minimálbér</t>
  </si>
  <si>
    <t>Garantált bérminimum</t>
  </si>
  <si>
    <t>változás</t>
  </si>
  <si>
    <t>Egyéni járulékok</t>
  </si>
  <si>
    <t>természetbeni eg.bizt.jár.</t>
  </si>
  <si>
    <t>pénzbeni eg.bizt.jár.</t>
  </si>
  <si>
    <t>munkaerőpiaci jár.</t>
  </si>
  <si>
    <t>nyugdíj jár.</t>
  </si>
  <si>
    <t>szja</t>
  </si>
  <si>
    <t>Nettó:</t>
  </si>
  <si>
    <t>Bérjárulékok:</t>
  </si>
  <si>
    <t>Munkáltatói teher összesen:</t>
  </si>
  <si>
    <t>Nettó / Bruttó aránya</t>
  </si>
  <si>
    <t>Mininálbér - garantált bérminimum különbsége:</t>
  </si>
  <si>
    <t>Nettó bér esetén:</t>
  </si>
  <si>
    <t>Munkáltatói ráfordításban:</t>
  </si>
  <si>
    <t>Bruttó bérben:</t>
  </si>
  <si>
    <t>Összes adó/járulék:</t>
  </si>
  <si>
    <t>változás 2016-2017</t>
  </si>
  <si>
    <t>változás 2017-2018</t>
  </si>
  <si>
    <t>Adó:</t>
  </si>
  <si>
    <t>Ktg.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</si>
</sst>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%"/>
    <numFmt numFmtId="165" formatCode="0.0%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  <numFmt numFmtId="168" formatCode="0.00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b/>
      <i/>
      <sz val="11"/>
      <color indexed="23"/>
      <name val="Calibri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C00000"/>
      <name val="Calibri"/>
      <family val="2"/>
    </font>
    <font>
      <sz val="11"/>
      <color theme="0" tint="-0.4999699890613556"/>
      <name val="Calibri"/>
      <family val="2"/>
    </font>
    <font>
      <b/>
      <sz val="11"/>
      <color theme="0" tint="-0.4999699890613556"/>
      <name val="Calibri"/>
      <family val="2"/>
    </font>
    <font>
      <b/>
      <i/>
      <sz val="11"/>
      <color theme="0" tint="-0.4999699890613556"/>
      <name val="Calibri"/>
      <family val="2"/>
    </font>
    <font>
      <b/>
      <sz val="11"/>
      <color rgb="FFFFFF00"/>
      <name val="Calibri"/>
      <family val="2"/>
    </font>
    <font>
      <sz val="11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10" fontId="43" fillId="32" borderId="0" xfId="58" applyNumberFormat="1" applyAlignment="1">
      <alignment horizontal="center"/>
    </xf>
    <xf numFmtId="0" fontId="0" fillId="0" borderId="0" xfId="0" applyAlignment="1">
      <alignment horizontal="center" wrapText="1"/>
    </xf>
    <xf numFmtId="0" fontId="43" fillId="32" borderId="0" xfId="58" applyAlignment="1">
      <alignment horizontal="center" wrapText="1"/>
    </xf>
    <xf numFmtId="0" fontId="38" fillId="29" borderId="0" xfId="51" applyAlignment="1">
      <alignment horizontal="center" wrapText="1"/>
    </xf>
    <xf numFmtId="9" fontId="38" fillId="29" borderId="0" xfId="51" applyNumberFormat="1" applyAlignment="1">
      <alignment horizontal="center"/>
    </xf>
    <xf numFmtId="3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38" fillId="29" borderId="0" xfId="51" applyAlignment="1">
      <alignment/>
    </xf>
    <xf numFmtId="0" fontId="42" fillId="31" borderId="0" xfId="57" applyAlignment="1">
      <alignment wrapText="1"/>
    </xf>
    <xf numFmtId="0" fontId="42" fillId="31" borderId="0" xfId="57" applyAlignment="1">
      <alignment/>
    </xf>
    <xf numFmtId="3" fontId="42" fillId="31" borderId="0" xfId="57" applyNumberFormat="1" applyAlignment="1">
      <alignment/>
    </xf>
    <xf numFmtId="9" fontId="0" fillId="0" borderId="0" xfId="60" applyFont="1" applyAlignment="1">
      <alignment/>
    </xf>
    <xf numFmtId="165" fontId="0" fillId="0" borderId="0" xfId="60" applyNumberFormat="1" applyFont="1" applyAlignment="1">
      <alignment/>
    </xf>
    <xf numFmtId="9" fontId="0" fillId="0" borderId="0" xfId="60" applyNumberFormat="1" applyFont="1" applyAlignment="1">
      <alignment/>
    </xf>
    <xf numFmtId="167" fontId="0" fillId="0" borderId="0" xfId="55" applyNumberFormat="1" applyFont="1" applyAlignment="1">
      <alignment/>
    </xf>
    <xf numFmtId="165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5" fontId="0" fillId="0" borderId="15" xfId="0" applyNumberFormat="1" applyBorder="1" applyAlignment="1">
      <alignment/>
    </xf>
    <xf numFmtId="0" fontId="41" fillId="0" borderId="16" xfId="0" applyFon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0" xfId="60" applyNumberFormat="1" applyFont="1" applyAlignment="1">
      <alignment horizontal="center"/>
    </xf>
    <xf numFmtId="0" fontId="0" fillId="19" borderId="18" xfId="0" applyFill="1" applyBorder="1" applyAlignment="1">
      <alignment/>
    </xf>
    <xf numFmtId="167" fontId="0" fillId="19" borderId="0" xfId="55" applyNumberFormat="1" applyFont="1" applyFill="1" applyBorder="1" applyAlignment="1">
      <alignment/>
    </xf>
    <xf numFmtId="0" fontId="46" fillId="19" borderId="19" xfId="0" applyFont="1" applyFill="1" applyBorder="1" applyAlignment="1">
      <alignment horizontal="right"/>
    </xf>
    <xf numFmtId="0" fontId="46" fillId="19" borderId="14" xfId="0" applyFont="1" applyFill="1" applyBorder="1" applyAlignment="1">
      <alignment/>
    </xf>
    <xf numFmtId="167" fontId="46" fillId="19" borderId="20" xfId="55" applyNumberFormat="1" applyFont="1" applyFill="1" applyBorder="1" applyAlignment="1">
      <alignment/>
    </xf>
    <xf numFmtId="0" fontId="0" fillId="18" borderId="18" xfId="0" applyFill="1" applyBorder="1" applyAlignment="1">
      <alignment/>
    </xf>
    <xf numFmtId="0" fontId="46" fillId="18" borderId="19" xfId="0" applyFont="1" applyFill="1" applyBorder="1" applyAlignment="1">
      <alignment horizontal="right"/>
    </xf>
    <xf numFmtId="0" fontId="41" fillId="12" borderId="16" xfId="0" applyFont="1" applyFill="1" applyBorder="1" applyAlignment="1">
      <alignment/>
    </xf>
    <xf numFmtId="167" fontId="41" fillId="12" borderId="21" xfId="55" applyNumberFormat="1" applyFont="1" applyFill="1" applyBorder="1" applyAlignment="1">
      <alignment/>
    </xf>
    <xf numFmtId="0" fontId="41" fillId="13" borderId="16" xfId="0" applyFont="1" applyFill="1" applyBorder="1" applyAlignment="1">
      <alignment/>
    </xf>
    <xf numFmtId="167" fontId="41" fillId="13" borderId="21" xfId="55" applyNumberFormat="1" applyFont="1" applyFill="1" applyBorder="1" applyAlignment="1">
      <alignment/>
    </xf>
    <xf numFmtId="167" fontId="41" fillId="13" borderId="22" xfId="55" applyNumberFormat="1" applyFont="1" applyFill="1" applyBorder="1" applyAlignment="1">
      <alignment/>
    </xf>
    <xf numFmtId="0" fontId="0" fillId="33" borderId="18" xfId="0" applyFill="1" applyBorder="1" applyAlignment="1">
      <alignment horizontal="right"/>
    </xf>
    <xf numFmtId="167" fontId="0" fillId="33" borderId="13" xfId="55" applyNumberFormat="1" applyFont="1" applyFill="1" applyBorder="1" applyAlignment="1">
      <alignment/>
    </xf>
    <xf numFmtId="167" fontId="0" fillId="33" borderId="0" xfId="55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165" fontId="0" fillId="33" borderId="12" xfId="0" applyNumberFormat="1" applyFill="1" applyBorder="1" applyAlignment="1">
      <alignment/>
    </xf>
    <xf numFmtId="165" fontId="0" fillId="13" borderId="16" xfId="0" applyNumberFormat="1" applyFill="1" applyBorder="1" applyAlignment="1">
      <alignment horizontal="center"/>
    </xf>
    <xf numFmtId="0" fontId="47" fillId="13" borderId="22" xfId="0" applyFont="1" applyFill="1" applyBorder="1" applyAlignment="1">
      <alignment horizontal="center"/>
    </xf>
    <xf numFmtId="167" fontId="0" fillId="19" borderId="23" xfId="55" applyNumberFormat="1" applyFont="1" applyFill="1" applyBorder="1" applyAlignment="1">
      <alignment/>
    </xf>
    <xf numFmtId="167" fontId="46" fillId="19" borderId="19" xfId="55" applyNumberFormat="1" applyFont="1" applyFill="1" applyBorder="1" applyAlignment="1">
      <alignment/>
    </xf>
    <xf numFmtId="167" fontId="0" fillId="33" borderId="18" xfId="55" applyNumberFormat="1" applyFont="1" applyFill="1" applyBorder="1" applyAlignment="1">
      <alignment/>
    </xf>
    <xf numFmtId="165" fontId="0" fillId="19" borderId="23" xfId="0" applyNumberFormat="1" applyFill="1" applyBorder="1" applyAlignment="1">
      <alignment/>
    </xf>
    <xf numFmtId="0" fontId="46" fillId="19" borderId="19" xfId="0" applyFont="1" applyFill="1" applyBorder="1" applyAlignment="1">
      <alignment/>
    </xf>
    <xf numFmtId="165" fontId="0" fillId="33" borderId="18" xfId="0" applyNumberFormat="1" applyFill="1" applyBorder="1" applyAlignment="1">
      <alignment/>
    </xf>
    <xf numFmtId="0" fontId="48" fillId="13" borderId="22" xfId="0" applyFont="1" applyFill="1" applyBorder="1" applyAlignment="1">
      <alignment horizontal="center"/>
    </xf>
    <xf numFmtId="0" fontId="48" fillId="13" borderId="17" xfId="0" applyFont="1" applyFill="1" applyBorder="1" applyAlignment="1">
      <alignment horizontal="center"/>
    </xf>
    <xf numFmtId="167" fontId="49" fillId="13" borderId="22" xfId="55" applyNumberFormat="1" applyFont="1" applyFill="1" applyBorder="1" applyAlignment="1">
      <alignment/>
    </xf>
    <xf numFmtId="167" fontId="48" fillId="19" borderId="0" xfId="55" applyNumberFormat="1" applyFont="1" applyFill="1" applyBorder="1" applyAlignment="1">
      <alignment/>
    </xf>
    <xf numFmtId="167" fontId="50" fillId="19" borderId="20" xfId="55" applyNumberFormat="1" applyFont="1" applyFill="1" applyBorder="1" applyAlignment="1">
      <alignment/>
    </xf>
    <xf numFmtId="167" fontId="48" fillId="33" borderId="0" xfId="55" applyNumberFormat="1" applyFont="1" applyFill="1" applyBorder="1" applyAlignment="1">
      <alignment/>
    </xf>
    <xf numFmtId="9" fontId="49" fillId="13" borderId="17" xfId="60" applyFont="1" applyFill="1" applyBorder="1" applyAlignment="1">
      <alignment/>
    </xf>
    <xf numFmtId="9" fontId="48" fillId="19" borderId="13" xfId="60" applyFont="1" applyFill="1" applyBorder="1" applyAlignment="1">
      <alignment/>
    </xf>
    <xf numFmtId="9" fontId="50" fillId="19" borderId="15" xfId="60" applyFont="1" applyFill="1" applyBorder="1" applyAlignment="1">
      <alignment/>
    </xf>
    <xf numFmtId="9" fontId="48" fillId="33" borderId="13" xfId="60" applyFont="1" applyFill="1" applyBorder="1" applyAlignment="1">
      <alignment/>
    </xf>
    <xf numFmtId="165" fontId="0" fillId="13" borderId="22" xfId="60" applyNumberFormat="1" applyFont="1" applyFill="1" applyBorder="1" applyAlignment="1">
      <alignment/>
    </xf>
    <xf numFmtId="165" fontId="41" fillId="13" borderId="22" xfId="60" applyNumberFormat="1" applyFont="1" applyFill="1" applyBorder="1" applyAlignment="1">
      <alignment/>
    </xf>
    <xf numFmtId="165" fontId="0" fillId="19" borderId="0" xfId="60" applyNumberFormat="1" applyFont="1" applyFill="1" applyBorder="1" applyAlignment="1">
      <alignment/>
    </xf>
    <xf numFmtId="165" fontId="46" fillId="19" borderId="20" xfId="60" applyNumberFormat="1" applyFont="1" applyFill="1" applyBorder="1" applyAlignment="1">
      <alignment/>
    </xf>
    <xf numFmtId="165" fontId="0" fillId="33" borderId="0" xfId="60" applyNumberFormat="1" applyFont="1" applyFill="1" applyBorder="1" applyAlignment="1">
      <alignment/>
    </xf>
    <xf numFmtId="0" fontId="47" fillId="13" borderId="24" xfId="0" applyFont="1" applyFill="1" applyBorder="1" applyAlignment="1">
      <alignment horizontal="center"/>
    </xf>
    <xf numFmtId="167" fontId="41" fillId="13" borderId="25" xfId="55" applyNumberFormat="1" applyFont="1" applyFill="1" applyBorder="1" applyAlignment="1">
      <alignment/>
    </xf>
    <xf numFmtId="167" fontId="0" fillId="19" borderId="26" xfId="55" applyNumberFormat="1" applyFont="1" applyFill="1" applyBorder="1" applyAlignment="1">
      <alignment/>
    </xf>
    <xf numFmtId="167" fontId="46" fillId="19" borderId="27" xfId="55" applyNumberFormat="1" applyFont="1" applyFill="1" applyBorder="1" applyAlignment="1">
      <alignment/>
    </xf>
    <xf numFmtId="167" fontId="0" fillId="33" borderId="26" xfId="55" applyNumberFormat="1" applyFont="1" applyFill="1" applyBorder="1" applyAlignment="1">
      <alignment/>
    </xf>
    <xf numFmtId="165" fontId="0" fillId="13" borderId="22" xfId="60" applyNumberFormat="1" applyFont="1" applyFill="1" applyBorder="1" applyAlignment="1">
      <alignment horizontal="center"/>
    </xf>
    <xf numFmtId="0" fontId="48" fillId="13" borderId="24" xfId="0" applyFont="1" applyFill="1" applyBorder="1" applyAlignment="1">
      <alignment horizontal="center"/>
    </xf>
    <xf numFmtId="9" fontId="49" fillId="13" borderId="24" xfId="60" applyNumberFormat="1" applyFont="1" applyFill="1" applyBorder="1" applyAlignment="1">
      <alignment/>
    </xf>
    <xf numFmtId="9" fontId="48" fillId="19" borderId="26" xfId="60" applyNumberFormat="1" applyFont="1" applyFill="1" applyBorder="1" applyAlignment="1">
      <alignment/>
    </xf>
    <xf numFmtId="9" fontId="50" fillId="19" borderId="27" xfId="60" applyNumberFormat="1" applyFont="1" applyFill="1" applyBorder="1" applyAlignment="1">
      <alignment/>
    </xf>
    <xf numFmtId="9" fontId="48" fillId="33" borderId="26" xfId="60" applyNumberFormat="1" applyFont="1" applyFill="1" applyBorder="1" applyAlignment="1">
      <alignment/>
    </xf>
    <xf numFmtId="0" fontId="41" fillId="13" borderId="23" xfId="0" applyFont="1" applyFill="1" applyBorder="1" applyAlignment="1">
      <alignment horizontal="center" vertical="center"/>
    </xf>
    <xf numFmtId="0" fontId="41" fillId="13" borderId="19" xfId="0" applyFont="1" applyFill="1" applyBorder="1" applyAlignment="1">
      <alignment horizontal="center" vertical="center"/>
    </xf>
    <xf numFmtId="165" fontId="0" fillId="10" borderId="22" xfId="60" applyNumberFormat="1" applyFont="1" applyFill="1" applyBorder="1" applyAlignment="1">
      <alignment/>
    </xf>
    <xf numFmtId="0" fontId="41" fillId="12" borderId="23" xfId="0" applyFont="1" applyFill="1" applyBorder="1" applyAlignment="1">
      <alignment horizontal="center" vertical="center"/>
    </xf>
    <xf numFmtId="165" fontId="0" fillId="12" borderId="16" xfId="0" applyNumberFormat="1" applyFill="1" applyBorder="1" applyAlignment="1">
      <alignment horizontal="center"/>
    </xf>
    <xf numFmtId="0" fontId="47" fillId="12" borderId="24" xfId="0" applyFont="1" applyFill="1" applyBorder="1" applyAlignment="1">
      <alignment horizontal="center"/>
    </xf>
    <xf numFmtId="165" fontId="0" fillId="12" borderId="22" xfId="60" applyNumberFormat="1" applyFont="1" applyFill="1" applyBorder="1" applyAlignment="1">
      <alignment/>
    </xf>
    <xf numFmtId="0" fontId="47" fillId="12" borderId="22" xfId="0" applyFont="1" applyFill="1" applyBorder="1" applyAlignment="1">
      <alignment horizontal="center"/>
    </xf>
    <xf numFmtId="0" fontId="48" fillId="12" borderId="22" xfId="0" applyFont="1" applyFill="1" applyBorder="1" applyAlignment="1">
      <alignment horizontal="center"/>
    </xf>
    <xf numFmtId="0" fontId="48" fillId="12" borderId="24" xfId="0" applyFont="1" applyFill="1" applyBorder="1" applyAlignment="1">
      <alignment horizontal="center"/>
    </xf>
    <xf numFmtId="165" fontId="0" fillId="12" borderId="22" xfId="60" applyNumberFormat="1" applyFont="1" applyFill="1" applyBorder="1" applyAlignment="1">
      <alignment horizontal="center"/>
    </xf>
    <xf numFmtId="0" fontId="48" fillId="12" borderId="17" xfId="0" applyFont="1" applyFill="1" applyBorder="1" applyAlignment="1">
      <alignment horizontal="center"/>
    </xf>
    <xf numFmtId="0" fontId="41" fillId="12" borderId="19" xfId="0" applyFont="1" applyFill="1" applyBorder="1" applyAlignment="1">
      <alignment horizontal="center" vertical="center"/>
    </xf>
    <xf numFmtId="167" fontId="41" fillId="12" borderId="25" xfId="55" applyNumberFormat="1" applyFont="1" applyFill="1" applyBorder="1" applyAlignment="1">
      <alignment/>
    </xf>
    <xf numFmtId="165" fontId="41" fillId="12" borderId="22" xfId="60" applyNumberFormat="1" applyFont="1" applyFill="1" applyBorder="1" applyAlignment="1">
      <alignment/>
    </xf>
    <xf numFmtId="167" fontId="49" fillId="12" borderId="22" xfId="55" applyNumberFormat="1" applyFont="1" applyFill="1" applyBorder="1" applyAlignment="1">
      <alignment/>
    </xf>
    <xf numFmtId="9" fontId="49" fillId="12" borderId="24" xfId="60" applyNumberFormat="1" applyFont="1" applyFill="1" applyBorder="1" applyAlignment="1">
      <alignment/>
    </xf>
    <xf numFmtId="9" fontId="49" fillId="12" borderId="17" xfId="60" applyFont="1" applyFill="1" applyBorder="1" applyAlignment="1">
      <alignment/>
    </xf>
    <xf numFmtId="0" fontId="0" fillId="34" borderId="18" xfId="0" applyFill="1" applyBorder="1" applyAlignment="1">
      <alignment/>
    </xf>
    <xf numFmtId="167" fontId="0" fillId="34" borderId="26" xfId="55" applyNumberFormat="1" applyFont="1" applyFill="1" applyBorder="1" applyAlignment="1">
      <alignment/>
    </xf>
    <xf numFmtId="165" fontId="0" fillId="34" borderId="0" xfId="60" applyNumberFormat="1" applyFont="1" applyFill="1" applyBorder="1" applyAlignment="1">
      <alignment/>
    </xf>
    <xf numFmtId="167" fontId="48" fillId="34" borderId="0" xfId="55" applyNumberFormat="1" applyFont="1" applyFill="1" applyBorder="1" applyAlignment="1">
      <alignment/>
    </xf>
    <xf numFmtId="9" fontId="48" fillId="34" borderId="26" xfId="60" applyNumberFormat="1" applyFont="1" applyFill="1" applyBorder="1" applyAlignment="1">
      <alignment/>
    </xf>
    <xf numFmtId="9" fontId="48" fillId="34" borderId="13" xfId="60" applyFont="1" applyFill="1" applyBorder="1" applyAlignment="1">
      <alignment/>
    </xf>
    <xf numFmtId="165" fontId="0" fillId="18" borderId="23" xfId="0" applyNumberFormat="1" applyFill="1" applyBorder="1" applyAlignment="1">
      <alignment/>
    </xf>
    <xf numFmtId="167" fontId="0" fillId="18" borderId="26" xfId="55" applyNumberFormat="1" applyFont="1" applyFill="1" applyBorder="1" applyAlignment="1">
      <alignment/>
    </xf>
    <xf numFmtId="165" fontId="0" fillId="18" borderId="0" xfId="60" applyNumberFormat="1" applyFont="1" applyFill="1" applyBorder="1" applyAlignment="1">
      <alignment/>
    </xf>
    <xf numFmtId="167" fontId="0" fillId="18" borderId="23" xfId="55" applyNumberFormat="1" applyFont="1" applyFill="1" applyBorder="1" applyAlignment="1">
      <alignment/>
    </xf>
    <xf numFmtId="167" fontId="48" fillId="18" borderId="0" xfId="55" applyNumberFormat="1" applyFont="1" applyFill="1" applyBorder="1" applyAlignment="1">
      <alignment/>
    </xf>
    <xf numFmtId="9" fontId="48" fillId="18" borderId="26" xfId="60" applyNumberFormat="1" applyFont="1" applyFill="1" applyBorder="1" applyAlignment="1">
      <alignment/>
    </xf>
    <xf numFmtId="9" fontId="48" fillId="18" borderId="13" xfId="60" applyFont="1" applyFill="1" applyBorder="1" applyAlignment="1">
      <alignment/>
    </xf>
    <xf numFmtId="0" fontId="46" fillId="18" borderId="19" xfId="0" applyFont="1" applyFill="1" applyBorder="1" applyAlignment="1">
      <alignment/>
    </xf>
    <xf numFmtId="167" fontId="46" fillId="18" borderId="27" xfId="55" applyNumberFormat="1" applyFont="1" applyFill="1" applyBorder="1" applyAlignment="1">
      <alignment/>
    </xf>
    <xf numFmtId="165" fontId="46" fillId="18" borderId="20" xfId="60" applyNumberFormat="1" applyFont="1" applyFill="1" applyBorder="1" applyAlignment="1">
      <alignment/>
    </xf>
    <xf numFmtId="167" fontId="46" fillId="18" borderId="19" xfId="55" applyNumberFormat="1" applyFont="1" applyFill="1" applyBorder="1" applyAlignment="1">
      <alignment/>
    </xf>
    <xf numFmtId="167" fontId="50" fillId="18" borderId="20" xfId="55" applyNumberFormat="1" applyFont="1" applyFill="1" applyBorder="1" applyAlignment="1">
      <alignment/>
    </xf>
    <xf numFmtId="9" fontId="50" fillId="18" borderId="27" xfId="60" applyNumberFormat="1" applyFont="1" applyFill="1" applyBorder="1" applyAlignment="1">
      <alignment/>
    </xf>
    <xf numFmtId="9" fontId="50" fillId="18" borderId="15" xfId="60" applyFont="1" applyFill="1" applyBorder="1" applyAlignment="1">
      <alignment/>
    </xf>
    <xf numFmtId="0" fontId="0" fillId="34" borderId="18" xfId="0" applyFill="1" applyBorder="1" applyAlignment="1">
      <alignment horizontal="right"/>
    </xf>
    <xf numFmtId="167" fontId="0" fillId="34" borderId="18" xfId="55" applyNumberFormat="1" applyFont="1" applyFill="1" applyBorder="1" applyAlignment="1">
      <alignment/>
    </xf>
    <xf numFmtId="165" fontId="0" fillId="34" borderId="18" xfId="0" applyNumberFormat="1" applyFill="1" applyBorder="1" applyAlignment="1">
      <alignment/>
    </xf>
    <xf numFmtId="0" fontId="51" fillId="35" borderId="21" xfId="0" applyFont="1" applyFill="1" applyBorder="1" applyAlignment="1">
      <alignment/>
    </xf>
    <xf numFmtId="9" fontId="51" fillId="35" borderId="24" xfId="60" applyFont="1" applyFill="1" applyBorder="1" applyAlignment="1">
      <alignment/>
    </xf>
    <xf numFmtId="165" fontId="51" fillId="35" borderId="22" xfId="60" applyNumberFormat="1" applyFont="1" applyFill="1" applyBorder="1" applyAlignment="1">
      <alignment/>
    </xf>
    <xf numFmtId="9" fontId="51" fillId="35" borderId="21" xfId="60" applyFont="1" applyFill="1" applyBorder="1" applyAlignment="1">
      <alignment/>
    </xf>
    <xf numFmtId="167" fontId="51" fillId="35" borderId="22" xfId="55" applyNumberFormat="1" applyFont="1" applyFill="1" applyBorder="1" applyAlignment="1">
      <alignment/>
    </xf>
    <xf numFmtId="9" fontId="51" fillId="35" borderId="24" xfId="60" applyNumberFormat="1" applyFont="1" applyFill="1" applyBorder="1" applyAlignment="1">
      <alignment/>
    </xf>
    <xf numFmtId="9" fontId="51" fillId="35" borderId="17" xfId="60" applyFont="1" applyFill="1" applyBorder="1" applyAlignment="1">
      <alignment/>
    </xf>
    <xf numFmtId="0" fontId="51" fillId="34" borderId="18" xfId="0" applyFont="1" applyFill="1" applyBorder="1" applyAlignment="1">
      <alignment/>
    </xf>
    <xf numFmtId="167" fontId="51" fillId="34" borderId="26" xfId="55" applyNumberFormat="1" applyFont="1" applyFill="1" applyBorder="1" applyAlignment="1">
      <alignment/>
    </xf>
    <xf numFmtId="165" fontId="51" fillId="34" borderId="0" xfId="60" applyNumberFormat="1" applyFont="1" applyFill="1" applyBorder="1" applyAlignment="1">
      <alignment/>
    </xf>
    <xf numFmtId="167" fontId="51" fillId="34" borderId="18" xfId="55" applyNumberFormat="1" applyFont="1" applyFill="1" applyBorder="1" applyAlignment="1">
      <alignment/>
    </xf>
    <xf numFmtId="167" fontId="51" fillId="34" borderId="0" xfId="55" applyNumberFormat="1" applyFont="1" applyFill="1" applyBorder="1" applyAlignment="1">
      <alignment/>
    </xf>
    <xf numFmtId="9" fontId="51" fillId="34" borderId="26" xfId="60" applyNumberFormat="1" applyFont="1" applyFill="1" applyBorder="1" applyAlignment="1">
      <alignment/>
    </xf>
    <xf numFmtId="9" fontId="51" fillId="34" borderId="13" xfId="60" applyFont="1" applyFill="1" applyBorder="1" applyAlignment="1">
      <alignment/>
    </xf>
    <xf numFmtId="0" fontId="52" fillId="0" borderId="0" xfId="0" applyFont="1" applyAlignment="1">
      <alignment/>
    </xf>
    <xf numFmtId="0" fontId="51" fillId="33" borderId="18" xfId="0" applyFont="1" applyFill="1" applyBorder="1" applyAlignment="1">
      <alignment/>
    </xf>
    <xf numFmtId="167" fontId="51" fillId="33" borderId="26" xfId="55" applyNumberFormat="1" applyFont="1" applyFill="1" applyBorder="1" applyAlignment="1">
      <alignment/>
    </xf>
    <xf numFmtId="165" fontId="51" fillId="33" borderId="0" xfId="60" applyNumberFormat="1" applyFont="1" applyFill="1" applyBorder="1" applyAlignment="1">
      <alignment/>
    </xf>
    <xf numFmtId="167" fontId="51" fillId="33" borderId="18" xfId="55" applyNumberFormat="1" applyFont="1" applyFill="1" applyBorder="1" applyAlignment="1">
      <alignment/>
    </xf>
    <xf numFmtId="167" fontId="51" fillId="33" borderId="0" xfId="55" applyNumberFormat="1" applyFont="1" applyFill="1" applyBorder="1" applyAlignment="1">
      <alignment/>
    </xf>
    <xf numFmtId="9" fontId="51" fillId="33" borderId="26" xfId="60" applyNumberFormat="1" applyFont="1" applyFill="1" applyBorder="1" applyAlignment="1">
      <alignment/>
    </xf>
    <xf numFmtId="9" fontId="51" fillId="33" borderId="13" xfId="60" applyFont="1" applyFill="1" applyBorder="1" applyAlignment="1">
      <alignment/>
    </xf>
    <xf numFmtId="0" fontId="51" fillId="0" borderId="0" xfId="0" applyFont="1" applyAlignment="1">
      <alignment/>
    </xf>
    <xf numFmtId="0" fontId="0" fillId="10" borderId="16" xfId="0" applyFill="1" applyBorder="1" applyAlignment="1">
      <alignment/>
    </xf>
    <xf numFmtId="0" fontId="0" fillId="10" borderId="22" xfId="0" applyFill="1" applyBorder="1" applyAlignment="1">
      <alignment/>
    </xf>
    <xf numFmtId="167" fontId="0" fillId="10" borderId="22" xfId="0" applyNumberFormat="1" applyFill="1" applyBorder="1" applyAlignment="1">
      <alignment/>
    </xf>
    <xf numFmtId="9" fontId="0" fillId="10" borderId="22" xfId="60" applyNumberFormat="1" applyFont="1" applyFill="1" applyBorder="1" applyAlignment="1">
      <alignment/>
    </xf>
    <xf numFmtId="0" fontId="0" fillId="10" borderId="17" xfId="0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22" xfId="0" applyFill="1" applyBorder="1" applyAlignment="1">
      <alignment/>
    </xf>
    <xf numFmtId="167" fontId="0" fillId="16" borderId="22" xfId="0" applyNumberFormat="1" applyFill="1" applyBorder="1" applyAlignment="1">
      <alignment/>
    </xf>
    <xf numFmtId="165" fontId="0" fillId="16" borderId="22" xfId="60" applyNumberFormat="1" applyFont="1" applyFill="1" applyBorder="1" applyAlignment="1">
      <alignment/>
    </xf>
    <xf numFmtId="9" fontId="0" fillId="16" borderId="22" xfId="60" applyNumberFormat="1" applyFont="1" applyFill="1" applyBorder="1" applyAlignment="1">
      <alignment/>
    </xf>
    <xf numFmtId="0" fontId="0" fillId="16" borderId="17" xfId="0" applyFill="1" applyBorder="1" applyAlignment="1">
      <alignment/>
    </xf>
    <xf numFmtId="165" fontId="51" fillId="36" borderId="22" xfId="60" applyNumberFormat="1" applyFont="1" applyFill="1" applyBorder="1" applyAlignment="1">
      <alignment/>
    </xf>
    <xf numFmtId="0" fontId="51" fillId="37" borderId="21" xfId="0" applyFont="1" applyFill="1" applyBorder="1" applyAlignment="1">
      <alignment/>
    </xf>
    <xf numFmtId="9" fontId="51" fillId="37" borderId="24" xfId="60" applyFont="1" applyFill="1" applyBorder="1" applyAlignment="1">
      <alignment/>
    </xf>
    <xf numFmtId="165" fontId="51" fillId="37" borderId="22" xfId="60" applyNumberFormat="1" applyFont="1" applyFill="1" applyBorder="1" applyAlignment="1">
      <alignment/>
    </xf>
    <xf numFmtId="9" fontId="51" fillId="37" borderId="21" xfId="60" applyFont="1" applyFill="1" applyBorder="1" applyAlignment="1">
      <alignment/>
    </xf>
    <xf numFmtId="167" fontId="51" fillId="37" borderId="22" xfId="55" applyNumberFormat="1" applyFont="1" applyFill="1" applyBorder="1" applyAlignment="1">
      <alignment/>
    </xf>
    <xf numFmtId="9" fontId="51" fillId="37" borderId="24" xfId="60" applyNumberFormat="1" applyFont="1" applyFill="1" applyBorder="1" applyAlignment="1">
      <alignment/>
    </xf>
    <xf numFmtId="9" fontId="51" fillId="37" borderId="17" xfId="60" applyFont="1" applyFill="1" applyBorder="1" applyAlignment="1">
      <alignment/>
    </xf>
    <xf numFmtId="0" fontId="51" fillId="36" borderId="16" xfId="0" applyFont="1" applyFill="1" applyBorder="1" applyAlignment="1">
      <alignment/>
    </xf>
    <xf numFmtId="0" fontId="51" fillId="36" borderId="22" xfId="0" applyFont="1" applyFill="1" applyBorder="1" applyAlignment="1">
      <alignment/>
    </xf>
    <xf numFmtId="167" fontId="51" fillId="36" borderId="22" xfId="0" applyNumberFormat="1" applyFont="1" applyFill="1" applyBorder="1" applyAlignment="1">
      <alignment/>
    </xf>
    <xf numFmtId="9" fontId="51" fillId="36" borderId="22" xfId="60" applyNumberFormat="1" applyFont="1" applyFill="1" applyBorder="1" applyAlignment="1">
      <alignment/>
    </xf>
    <xf numFmtId="0" fontId="51" fillId="36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7" borderId="22" xfId="0" applyFont="1" applyFill="1" applyBorder="1" applyAlignment="1">
      <alignment/>
    </xf>
    <xf numFmtId="167" fontId="41" fillId="13" borderId="24" xfId="55" applyNumberFormat="1" applyFont="1" applyFill="1" applyBorder="1" applyAlignment="1">
      <alignment/>
    </xf>
    <xf numFmtId="0" fontId="41" fillId="13" borderId="22" xfId="0" applyFont="1" applyFill="1" applyBorder="1" applyAlignment="1">
      <alignment/>
    </xf>
    <xf numFmtId="165" fontId="0" fillId="19" borderId="10" xfId="0" applyNumberFormat="1" applyFill="1" applyBorder="1" applyAlignment="1">
      <alignment/>
    </xf>
    <xf numFmtId="0" fontId="51" fillId="33" borderId="12" xfId="0" applyFont="1" applyFill="1" applyBorder="1" applyAlignment="1">
      <alignment/>
    </xf>
    <xf numFmtId="0" fontId="51" fillId="37" borderId="16" xfId="0" applyFont="1" applyFill="1" applyBorder="1" applyAlignment="1">
      <alignment/>
    </xf>
    <xf numFmtId="167" fontId="26" fillId="13" borderId="22" xfId="55" applyNumberFormat="1" applyFont="1" applyFill="1" applyBorder="1" applyAlignment="1">
      <alignment/>
    </xf>
    <xf numFmtId="167" fontId="27" fillId="19" borderId="0" xfId="55" applyNumberFormat="1" applyFont="1" applyFill="1" applyBorder="1" applyAlignment="1">
      <alignment/>
    </xf>
    <xf numFmtId="167" fontId="28" fillId="19" borderId="20" xfId="55" applyNumberFormat="1" applyFont="1" applyFill="1" applyBorder="1" applyAlignment="1">
      <alignment/>
    </xf>
    <xf numFmtId="0" fontId="27" fillId="0" borderId="0" xfId="0" applyFont="1" applyAlignment="1">
      <alignment/>
    </xf>
    <xf numFmtId="167" fontId="26" fillId="13" borderId="17" xfId="55" applyNumberFormat="1" applyFont="1" applyFill="1" applyBorder="1" applyAlignment="1">
      <alignment/>
    </xf>
    <xf numFmtId="167" fontId="27" fillId="19" borderId="13" xfId="55" applyNumberFormat="1" applyFont="1" applyFill="1" applyBorder="1" applyAlignment="1">
      <alignment/>
    </xf>
    <xf numFmtId="167" fontId="28" fillId="19" borderId="15" xfId="55" applyNumberFormat="1" applyFont="1" applyFill="1" applyBorder="1" applyAlignment="1">
      <alignment/>
    </xf>
    <xf numFmtId="167" fontId="51" fillId="33" borderId="13" xfId="55" applyNumberFormat="1" applyFont="1" applyFill="1" applyBorder="1" applyAlignment="1">
      <alignment/>
    </xf>
    <xf numFmtId="0" fontId="52" fillId="37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167" fontId="0" fillId="19" borderId="28" xfId="55" applyNumberFormat="1" applyFont="1" applyFill="1" applyBorder="1" applyAlignment="1">
      <alignment/>
    </xf>
    <xf numFmtId="0" fontId="47" fillId="13" borderId="24" xfId="0" applyFont="1" applyFill="1" applyBorder="1" applyAlignment="1">
      <alignment horizontal="center"/>
    </xf>
    <xf numFmtId="0" fontId="47" fillId="13" borderId="16" xfId="0" applyFont="1" applyFill="1" applyBorder="1" applyAlignment="1">
      <alignment horizontal="center"/>
    </xf>
    <xf numFmtId="0" fontId="47" fillId="13" borderId="22" xfId="0" applyFont="1" applyFill="1" applyBorder="1" applyAlignment="1">
      <alignment horizontal="center"/>
    </xf>
    <xf numFmtId="0" fontId="47" fillId="13" borderId="29" xfId="0" applyFont="1" applyFill="1" applyBorder="1" applyAlignment="1">
      <alignment horizontal="center"/>
    </xf>
    <xf numFmtId="0" fontId="47" fillId="13" borderId="17" xfId="0" applyFont="1" applyFill="1" applyBorder="1" applyAlignment="1">
      <alignment horizontal="center"/>
    </xf>
    <xf numFmtId="9" fontId="51" fillId="37" borderId="22" xfId="60" applyFont="1" applyFill="1" applyBorder="1" applyAlignment="1">
      <alignment/>
    </xf>
    <xf numFmtId="9" fontId="26" fillId="13" borderId="24" xfId="60" applyNumberFormat="1" applyFont="1" applyFill="1" applyBorder="1" applyAlignment="1">
      <alignment/>
    </xf>
    <xf numFmtId="167" fontId="28" fillId="19" borderId="27" xfId="60" applyNumberFormat="1" applyFont="1" applyFill="1" applyBorder="1" applyAlignment="1">
      <alignment/>
    </xf>
    <xf numFmtId="9" fontId="27" fillId="33" borderId="26" xfId="60" applyNumberFormat="1" applyFont="1" applyFill="1" applyBorder="1" applyAlignment="1">
      <alignment/>
    </xf>
    <xf numFmtId="9" fontId="26" fillId="37" borderId="24" xfId="60" applyNumberFormat="1" applyFont="1" applyFill="1" applyBorder="1" applyAlignment="1">
      <alignment/>
    </xf>
    <xf numFmtId="167" fontId="26" fillId="33" borderId="26" xfId="60" applyNumberFormat="1" applyFont="1" applyFill="1" applyBorder="1" applyAlignment="1">
      <alignment/>
    </xf>
    <xf numFmtId="0" fontId="0" fillId="38" borderId="18" xfId="0" applyFill="1" applyBorder="1" applyAlignment="1">
      <alignment/>
    </xf>
    <xf numFmtId="165" fontId="0" fillId="38" borderId="12" xfId="0" applyNumberFormat="1" applyFill="1" applyBorder="1" applyAlignment="1">
      <alignment/>
    </xf>
    <xf numFmtId="167" fontId="0" fillId="38" borderId="0" xfId="55" applyNumberFormat="1" applyFont="1" applyFill="1" applyBorder="1" applyAlignment="1">
      <alignment/>
    </xf>
    <xf numFmtId="167" fontId="0" fillId="38" borderId="26" xfId="55" applyNumberFormat="1" applyFont="1" applyFill="1" applyBorder="1" applyAlignment="1">
      <alignment/>
    </xf>
    <xf numFmtId="165" fontId="0" fillId="38" borderId="0" xfId="60" applyNumberFormat="1" applyFont="1" applyFill="1" applyBorder="1" applyAlignment="1">
      <alignment/>
    </xf>
    <xf numFmtId="167" fontId="27" fillId="38" borderId="13" xfId="55" applyNumberFormat="1" applyFont="1" applyFill="1" applyBorder="1" applyAlignment="1">
      <alignment/>
    </xf>
    <xf numFmtId="167" fontId="27" fillId="38" borderId="0" xfId="55" applyNumberFormat="1" applyFont="1" applyFill="1" applyBorder="1" applyAlignment="1">
      <alignment/>
    </xf>
    <xf numFmtId="167" fontId="27" fillId="38" borderId="26" xfId="60" applyNumberFormat="1" applyFont="1" applyFill="1" applyBorder="1" applyAlignment="1">
      <alignment/>
    </xf>
    <xf numFmtId="167" fontId="0" fillId="19" borderId="30" xfId="55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E1">
      <selection activeCell="N16" sqref="N16"/>
    </sheetView>
  </sheetViews>
  <sheetFormatPr defaultColWidth="9.140625" defaultRowHeight="15"/>
  <cols>
    <col min="1" max="1" width="20.57421875" style="0" bestFit="1" customWidth="1"/>
    <col min="2" max="2" width="9.57421875" style="0" bestFit="1" customWidth="1"/>
    <col min="3" max="3" width="21.421875" style="0" customWidth="1"/>
    <col min="4" max="4" width="15.8515625" style="0" customWidth="1"/>
    <col min="7" max="7" width="21.421875" style="0" customWidth="1"/>
    <col min="9" max="9" width="23.140625" style="0" customWidth="1"/>
    <col min="10" max="10" width="16.28125" style="0" customWidth="1"/>
    <col min="12" max="12" width="20.7109375" style="0" bestFit="1" customWidth="1"/>
    <col min="13" max="13" width="19.7109375" style="0" customWidth="1"/>
    <col min="14" max="14" width="25.421875" style="0" customWidth="1"/>
  </cols>
  <sheetData>
    <row r="1" spans="1:3" ht="15">
      <c r="A1" s="12" t="s">
        <v>12</v>
      </c>
      <c r="B1" s="12"/>
      <c r="C1" s="12"/>
    </row>
    <row r="2" spans="1:3" ht="15">
      <c r="A2" s="13" t="s">
        <v>13</v>
      </c>
      <c r="B2" s="13"/>
      <c r="C2" s="13"/>
    </row>
    <row r="3" spans="1:4" ht="15">
      <c r="A3" s="15" t="s">
        <v>14</v>
      </c>
      <c r="B3" s="15"/>
      <c r="C3" s="15"/>
      <c r="D3" s="15"/>
    </row>
    <row r="5" spans="1:7" ht="21">
      <c r="A5" s="4">
        <v>2016</v>
      </c>
      <c r="B5" s="4"/>
      <c r="C5" s="4"/>
      <c r="D5" s="4"/>
      <c r="E5" s="4"/>
      <c r="F5" s="4"/>
      <c r="G5" s="4">
        <v>2017</v>
      </c>
    </row>
    <row r="6" spans="2:14" ht="45">
      <c r="B6" s="5"/>
      <c r="C6" s="6">
        <v>0.285</v>
      </c>
      <c r="D6" s="5"/>
      <c r="G6" s="9" t="s">
        <v>5</v>
      </c>
      <c r="H6" s="10">
        <v>0.04</v>
      </c>
      <c r="I6" s="6">
        <v>0.235</v>
      </c>
      <c r="J6" s="5"/>
      <c r="L6" s="3" t="s">
        <v>6</v>
      </c>
      <c r="M6" s="14" t="s">
        <v>9</v>
      </c>
      <c r="N6" s="3" t="s">
        <v>7</v>
      </c>
    </row>
    <row r="7" spans="2:13" s="3" customFormat="1" ht="38.25" customHeight="1">
      <c r="B7" s="7" t="s">
        <v>3</v>
      </c>
      <c r="C7" s="8" t="s">
        <v>4</v>
      </c>
      <c r="D7" s="7" t="s">
        <v>8</v>
      </c>
      <c r="G7" s="7"/>
      <c r="H7" s="7" t="s">
        <v>3</v>
      </c>
      <c r="I7" s="8" t="s">
        <v>4</v>
      </c>
      <c r="J7" s="7" t="s">
        <v>10</v>
      </c>
      <c r="M7" s="14"/>
    </row>
    <row r="8" spans="1:13" ht="15">
      <c r="A8" t="s">
        <v>0</v>
      </c>
      <c r="B8" s="11">
        <v>161250</v>
      </c>
      <c r="C8" s="1"/>
      <c r="D8" s="1"/>
      <c r="G8" t="s">
        <v>0</v>
      </c>
      <c r="H8" s="1">
        <f>+B8*(100%+H6)</f>
        <v>167700</v>
      </c>
      <c r="I8" s="1"/>
      <c r="J8" s="1"/>
      <c r="M8" s="15"/>
    </row>
    <row r="9" spans="1:14" ht="15">
      <c r="A9" t="s">
        <v>2</v>
      </c>
      <c r="B9" s="1">
        <f>+B8*0.335</f>
        <v>54018.75</v>
      </c>
      <c r="C9" s="1">
        <f>+B8*0.285</f>
        <v>45956.24999999999</v>
      </c>
      <c r="D9" s="1">
        <f>+B8+C9</f>
        <v>207206.25</v>
      </c>
      <c r="G9" t="s">
        <v>11</v>
      </c>
      <c r="H9" s="1">
        <f>+H8*0.335</f>
        <v>56179.5</v>
      </c>
      <c r="I9" s="1">
        <f>+H8*0.235</f>
        <v>39409.5</v>
      </c>
      <c r="J9" s="1">
        <f>+H8+I9</f>
        <v>207109.5</v>
      </c>
      <c r="L9" s="1">
        <f>+H10-B10</f>
        <v>4289.25</v>
      </c>
      <c r="M9" s="16">
        <f>+J9-D9</f>
        <v>-96.75</v>
      </c>
      <c r="N9" s="1">
        <f>+I9+H9-C9-B9</f>
        <v>-4385.999999999993</v>
      </c>
    </row>
    <row r="10" spans="1:14" ht="15">
      <c r="A10" t="s">
        <v>1</v>
      </c>
      <c r="B10" s="1">
        <f>+B8-B9</f>
        <v>107231.25</v>
      </c>
      <c r="C10" s="1"/>
      <c r="D10" s="1"/>
      <c r="G10" t="s">
        <v>1</v>
      </c>
      <c r="H10" s="1">
        <f>+H8-H9</f>
        <v>111520.5</v>
      </c>
      <c r="I10" s="1"/>
      <c r="J10" s="1"/>
      <c r="L10" s="2">
        <f>+L9/B10</f>
        <v>0.04</v>
      </c>
      <c r="M10" s="2">
        <f>+M9/D9</f>
        <v>-0.0004669260700389105</v>
      </c>
      <c r="N10" s="2">
        <f>+N9/(B9+C9)</f>
        <v>-0.04387096774193541</v>
      </c>
    </row>
    <row r="12" ht="15">
      <c r="I12">
        <f>+I9/C9-1</f>
        <v>-0.14245614035087706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8">
      <selection activeCell="G24" sqref="G24"/>
    </sheetView>
  </sheetViews>
  <sheetFormatPr defaultColWidth="9.140625" defaultRowHeight="15"/>
  <cols>
    <col min="1" max="1" width="26.28125" style="0" customWidth="1"/>
    <col min="2" max="2" width="6.8515625" style="0" customWidth="1"/>
    <col min="3" max="3" width="13.28125" style="0" customWidth="1"/>
    <col min="4" max="4" width="7.00390625" style="18" customWidth="1"/>
    <col min="5" max="5" width="13.7109375" style="0" bestFit="1" customWidth="1"/>
    <col min="6" max="6" width="10.57421875" style="0" bestFit="1" customWidth="1"/>
    <col min="7" max="7" width="5.140625" style="19" bestFit="1" customWidth="1"/>
    <col min="8" max="8" width="6.421875" style="18" customWidth="1"/>
    <col min="9" max="9" width="13.00390625" style="0" customWidth="1"/>
    <col min="10" max="10" width="10.00390625" style="0" bestFit="1" customWidth="1"/>
    <col min="11" max="11" width="4.57421875" style="0" bestFit="1" customWidth="1"/>
  </cols>
  <sheetData>
    <row r="1" spans="1:2" ht="15">
      <c r="A1" s="29" t="s">
        <v>18</v>
      </c>
      <c r="B1" s="30">
        <f>SUM(B2:B6)</f>
        <v>0.33499999999999996</v>
      </c>
    </row>
    <row r="2" spans="1:2" ht="15">
      <c r="A2" s="23" t="s">
        <v>19</v>
      </c>
      <c r="B2" s="24">
        <v>0.04</v>
      </c>
    </row>
    <row r="3" spans="1:2" ht="15">
      <c r="A3" s="25" t="s">
        <v>20</v>
      </c>
      <c r="B3" s="26">
        <v>0.03</v>
      </c>
    </row>
    <row r="4" spans="1:2" ht="15">
      <c r="A4" s="25" t="s">
        <v>21</v>
      </c>
      <c r="B4" s="26">
        <v>0.015</v>
      </c>
    </row>
    <row r="5" spans="1:2" ht="15">
      <c r="A5" s="25" t="s">
        <v>22</v>
      </c>
      <c r="B5" s="26">
        <v>0.1</v>
      </c>
    </row>
    <row r="6" spans="1:2" ht="15">
      <c r="A6" s="27" t="s">
        <v>23</v>
      </c>
      <c r="B6" s="28">
        <v>0.15</v>
      </c>
    </row>
    <row r="8" spans="2:11" ht="15">
      <c r="B8" s="21"/>
      <c r="F8" s="5"/>
      <c r="G8" s="5"/>
      <c r="H8" s="31"/>
      <c r="J8" s="5"/>
      <c r="K8" s="5"/>
    </row>
    <row r="9" spans="1:11" ht="15">
      <c r="A9" s="83" t="s">
        <v>15</v>
      </c>
      <c r="B9" s="49"/>
      <c r="C9" s="72">
        <v>2016</v>
      </c>
      <c r="D9" s="67"/>
      <c r="E9" s="50">
        <v>2017</v>
      </c>
      <c r="F9" s="57" t="s">
        <v>17</v>
      </c>
      <c r="G9" s="78"/>
      <c r="H9" s="77"/>
      <c r="I9" s="50">
        <v>2018</v>
      </c>
      <c r="J9" s="57" t="s">
        <v>17</v>
      </c>
      <c r="K9" s="58"/>
    </row>
    <row r="10" spans="1:11" s="22" customFormat="1" ht="15">
      <c r="A10" s="84"/>
      <c r="B10" s="41"/>
      <c r="C10" s="73">
        <v>111000</v>
      </c>
      <c r="D10" s="68"/>
      <c r="E10" s="42">
        <v>127650</v>
      </c>
      <c r="F10" s="59">
        <f>+E10-C10</f>
        <v>16650</v>
      </c>
      <c r="G10" s="79">
        <f>+F10/C10</f>
        <v>0.15</v>
      </c>
      <c r="H10" s="68"/>
      <c r="I10" s="42">
        <v>137862</v>
      </c>
      <c r="J10" s="59">
        <f>+I10-E10</f>
        <v>10212</v>
      </c>
      <c r="K10" s="63">
        <f>+J10/E10</f>
        <v>0.08</v>
      </c>
    </row>
    <row r="11" spans="1:11" ht="15">
      <c r="A11" s="32" t="s">
        <v>18</v>
      </c>
      <c r="B11" s="54">
        <f>+B1</f>
        <v>0.33499999999999996</v>
      </c>
      <c r="C11" s="74">
        <f>+C10*B11</f>
        <v>37184.99999999999</v>
      </c>
      <c r="D11" s="69">
        <f>+B11</f>
        <v>0.33499999999999996</v>
      </c>
      <c r="E11" s="51">
        <f>+E10*D11</f>
        <v>42762.74999999999</v>
      </c>
      <c r="F11" s="60"/>
      <c r="G11" s="80"/>
      <c r="H11" s="69">
        <f>+D11</f>
        <v>0.33499999999999996</v>
      </c>
      <c r="I11" s="51">
        <f>+I10*B11</f>
        <v>46183.77</v>
      </c>
      <c r="J11" s="60"/>
      <c r="K11" s="64"/>
    </row>
    <row r="12" spans="1:11" ht="15">
      <c r="A12" s="34" t="s">
        <v>24</v>
      </c>
      <c r="B12" s="55"/>
      <c r="C12" s="75">
        <f>+C10-C11</f>
        <v>73815</v>
      </c>
      <c r="D12" s="70"/>
      <c r="E12" s="52">
        <f>+E10-E11</f>
        <v>84887.25</v>
      </c>
      <c r="F12" s="61">
        <f>+E12-C12</f>
        <v>11072.25</v>
      </c>
      <c r="G12" s="81">
        <f>+F12/C12</f>
        <v>0.15</v>
      </c>
      <c r="H12" s="70"/>
      <c r="I12" s="52">
        <f>+I10-I11</f>
        <v>91678.23000000001</v>
      </c>
      <c r="J12" s="61">
        <f>+I12-E12</f>
        <v>6790.9800000000105</v>
      </c>
      <c r="K12" s="65">
        <f>+J12/E12</f>
        <v>0.08000000000000013</v>
      </c>
    </row>
    <row r="13" spans="1:11" ht="6" customHeight="1">
      <c r="A13" s="44"/>
      <c r="B13" s="47"/>
      <c r="C13" s="76"/>
      <c r="D13" s="71"/>
      <c r="E13" s="53"/>
      <c r="F13" s="62"/>
      <c r="G13" s="82"/>
      <c r="H13" s="71"/>
      <c r="I13" s="53"/>
      <c r="J13" s="62"/>
      <c r="K13" s="66"/>
    </row>
    <row r="14" spans="1:11" ht="15">
      <c r="A14" s="47" t="s">
        <v>25</v>
      </c>
      <c r="B14" s="56">
        <v>0.285</v>
      </c>
      <c r="C14" s="76">
        <f>+C10*B14</f>
        <v>31634.999999999996</v>
      </c>
      <c r="D14" s="71">
        <v>0.235</v>
      </c>
      <c r="E14" s="53">
        <f>+E10*D14</f>
        <v>29997.75</v>
      </c>
      <c r="F14" s="62"/>
      <c r="G14" s="82"/>
      <c r="H14" s="71">
        <v>0.215</v>
      </c>
      <c r="I14" s="53">
        <f>+I10*H14</f>
        <v>29640.329999999998</v>
      </c>
      <c r="J14" s="62"/>
      <c r="K14" s="66"/>
    </row>
    <row r="15" spans="1:11" s="146" customFormat="1" ht="15">
      <c r="A15" s="139" t="s">
        <v>26</v>
      </c>
      <c r="B15" s="139"/>
      <c r="C15" s="140">
        <f>+C10+C14</f>
        <v>142635</v>
      </c>
      <c r="D15" s="141"/>
      <c r="E15" s="142">
        <f>+E10+E14</f>
        <v>157647.75</v>
      </c>
      <c r="F15" s="143">
        <f>+E15-C15</f>
        <v>15012.75</v>
      </c>
      <c r="G15" s="144">
        <f>+F15/C15</f>
        <v>0.10525291828793774</v>
      </c>
      <c r="H15" s="141"/>
      <c r="I15" s="142">
        <f>+I10+I14</f>
        <v>167502.33</v>
      </c>
      <c r="J15" s="143">
        <f>+I15-E15</f>
        <v>9854.579999999987</v>
      </c>
      <c r="K15" s="145">
        <f>+J15/E15</f>
        <v>0.0625101214574898</v>
      </c>
    </row>
    <row r="16" spans="1:11" s="22" customFormat="1" ht="15">
      <c r="A16" s="159" t="s">
        <v>27</v>
      </c>
      <c r="B16" s="159"/>
      <c r="C16" s="160">
        <f>+C12/C15</f>
        <v>0.5175097276264592</v>
      </c>
      <c r="D16" s="161"/>
      <c r="E16" s="162">
        <f>+E12/E15</f>
        <v>0.5384615384615384</v>
      </c>
      <c r="F16" s="163"/>
      <c r="G16" s="164"/>
      <c r="H16" s="161"/>
      <c r="I16" s="162">
        <f>+I12/I15</f>
        <v>0.5473251028806585</v>
      </c>
      <c r="J16" s="163"/>
      <c r="K16" s="165"/>
    </row>
    <row r="17" spans="3:11" ht="15">
      <c r="C17" s="20"/>
      <c r="E17" s="20"/>
      <c r="F17" s="20"/>
      <c r="I17" s="20"/>
      <c r="J17" s="20"/>
      <c r="K17" s="17"/>
    </row>
    <row r="18" spans="1:11" ht="15">
      <c r="A18" s="86" t="s">
        <v>16</v>
      </c>
      <c r="B18" s="87"/>
      <c r="C18" s="88">
        <v>2016</v>
      </c>
      <c r="D18" s="89"/>
      <c r="E18" s="90">
        <v>2017</v>
      </c>
      <c r="F18" s="91" t="s">
        <v>17</v>
      </c>
      <c r="G18" s="92"/>
      <c r="H18" s="93"/>
      <c r="I18" s="90">
        <v>2018</v>
      </c>
      <c r="J18" s="91" t="s">
        <v>17</v>
      </c>
      <c r="K18" s="94"/>
    </row>
    <row r="19" spans="1:11" ht="15">
      <c r="A19" s="95"/>
      <c r="B19" s="39"/>
      <c r="C19" s="96">
        <v>129000</v>
      </c>
      <c r="D19" s="97"/>
      <c r="E19" s="40">
        <v>161250</v>
      </c>
      <c r="F19" s="98">
        <f>+E19-C19</f>
        <v>32250</v>
      </c>
      <c r="G19" s="99">
        <f>+F19/C19</f>
        <v>0.25</v>
      </c>
      <c r="H19" s="97"/>
      <c r="I19" s="40">
        <v>180600</v>
      </c>
      <c r="J19" s="98">
        <f>+I19-E19</f>
        <v>19350</v>
      </c>
      <c r="K19" s="100">
        <f>+J19/E19</f>
        <v>0.12</v>
      </c>
    </row>
    <row r="20" spans="1:11" ht="15">
      <c r="A20" s="37" t="s">
        <v>18</v>
      </c>
      <c r="B20" s="107">
        <f>+B11</f>
        <v>0.33499999999999996</v>
      </c>
      <c r="C20" s="108">
        <f>+C19*B20</f>
        <v>43214.99999999999</v>
      </c>
      <c r="D20" s="109">
        <f>+B20</f>
        <v>0.33499999999999996</v>
      </c>
      <c r="E20" s="110">
        <f>+E19*D20</f>
        <v>54018.74999999999</v>
      </c>
      <c r="F20" s="111"/>
      <c r="G20" s="112"/>
      <c r="H20" s="109">
        <f>+D20</f>
        <v>0.33499999999999996</v>
      </c>
      <c r="I20" s="110">
        <f>+I19*B20</f>
        <v>60500.99999999999</v>
      </c>
      <c r="J20" s="111"/>
      <c r="K20" s="113"/>
    </row>
    <row r="21" spans="1:11" ht="15">
      <c r="A21" s="38" t="s">
        <v>24</v>
      </c>
      <c r="B21" s="114"/>
      <c r="C21" s="115">
        <f>+C19-C20</f>
        <v>85785</v>
      </c>
      <c r="D21" s="116"/>
      <c r="E21" s="117">
        <f>+E19-E20</f>
        <v>107231.25</v>
      </c>
      <c r="F21" s="118">
        <f>+E21-C21</f>
        <v>21446.25</v>
      </c>
      <c r="G21" s="119">
        <f>+F21/C21</f>
        <v>0.25</v>
      </c>
      <c r="H21" s="116"/>
      <c r="I21" s="117">
        <f>+I19-I20</f>
        <v>120099</v>
      </c>
      <c r="J21" s="118">
        <f>+I21-E21</f>
        <v>12867.75</v>
      </c>
      <c r="K21" s="120">
        <f>+J21/E21</f>
        <v>0.12</v>
      </c>
    </row>
    <row r="22" spans="1:11" ht="15">
      <c r="A22" s="121"/>
      <c r="B22" s="101"/>
      <c r="C22" s="102"/>
      <c r="D22" s="103"/>
      <c r="E22" s="122"/>
      <c r="F22" s="104"/>
      <c r="G22" s="105"/>
      <c r="H22" s="103"/>
      <c r="I22" s="122"/>
      <c r="J22" s="104"/>
      <c r="K22" s="106"/>
    </row>
    <row r="23" spans="1:11" ht="15">
      <c r="A23" s="101" t="s">
        <v>25</v>
      </c>
      <c r="B23" s="123">
        <v>0.285</v>
      </c>
      <c r="C23" s="102">
        <f>+C19*B23</f>
        <v>36765</v>
      </c>
      <c r="D23" s="103">
        <v>0.235</v>
      </c>
      <c r="E23" s="122">
        <f>+E19*D23</f>
        <v>37893.75</v>
      </c>
      <c r="F23" s="104"/>
      <c r="G23" s="105"/>
      <c r="H23" s="103">
        <v>0.215</v>
      </c>
      <c r="I23" s="122">
        <f>+I19*H23</f>
        <v>38829</v>
      </c>
      <c r="J23" s="104"/>
      <c r="K23" s="106"/>
    </row>
    <row r="24" spans="1:11" s="138" customFormat="1" ht="15">
      <c r="A24" s="131" t="s">
        <v>26</v>
      </c>
      <c r="B24" s="131"/>
      <c r="C24" s="132">
        <f>+C19+C23</f>
        <v>165765</v>
      </c>
      <c r="D24" s="133"/>
      <c r="E24" s="134">
        <f>+E19+E23</f>
        <v>199143.75</v>
      </c>
      <c r="F24" s="135">
        <f>+E24-C24</f>
        <v>33378.75</v>
      </c>
      <c r="G24" s="136">
        <f>+F24/C24</f>
        <v>0.20136186770428016</v>
      </c>
      <c r="H24" s="133"/>
      <c r="I24" s="134">
        <f>+I19+I23</f>
        <v>219429</v>
      </c>
      <c r="J24" s="135">
        <f>+I24-E24</f>
        <v>20285.25</v>
      </c>
      <c r="K24" s="137">
        <f>+J24/E24</f>
        <v>0.10186234817813765</v>
      </c>
    </row>
    <row r="25" spans="1:11" s="22" customFormat="1" ht="15">
      <c r="A25" s="124" t="s">
        <v>27</v>
      </c>
      <c r="B25" s="124"/>
      <c r="C25" s="125">
        <f>+C21/C24</f>
        <v>0.5175097276264592</v>
      </c>
      <c r="D25" s="126"/>
      <c r="E25" s="127">
        <f>+E21/E24</f>
        <v>0.5384615384615384</v>
      </c>
      <c r="F25" s="128"/>
      <c r="G25" s="129"/>
      <c r="H25" s="126"/>
      <c r="I25" s="127">
        <f>+I21/I24</f>
        <v>0.5473251028806584</v>
      </c>
      <c r="J25" s="128"/>
      <c r="K25" s="130"/>
    </row>
    <row r="27" ht="15">
      <c r="A27" s="22" t="s">
        <v>28</v>
      </c>
    </row>
    <row r="28" spans="1:11" ht="15">
      <c r="A28" s="147" t="s">
        <v>31</v>
      </c>
      <c r="B28" s="148"/>
      <c r="C28" s="149">
        <f>+C19-C10</f>
        <v>18000</v>
      </c>
      <c r="D28" s="85"/>
      <c r="E28" s="149">
        <f>+E19-E10</f>
        <v>33600</v>
      </c>
      <c r="F28" s="148"/>
      <c r="G28" s="150"/>
      <c r="H28" s="85"/>
      <c r="I28" s="149">
        <f>+I19-I10</f>
        <v>42738</v>
      </c>
      <c r="J28" s="148"/>
      <c r="K28" s="151"/>
    </row>
    <row r="29" spans="1:11" ht="15">
      <c r="A29" s="152" t="s">
        <v>29</v>
      </c>
      <c r="B29" s="153"/>
      <c r="C29" s="154">
        <f>+C21-C12</f>
        <v>11970</v>
      </c>
      <c r="D29" s="155"/>
      <c r="E29" s="154">
        <f>+E21-E12</f>
        <v>22344</v>
      </c>
      <c r="F29" s="153"/>
      <c r="G29" s="156"/>
      <c r="H29" s="155"/>
      <c r="I29" s="154">
        <f>+I21-I12</f>
        <v>28420.76999999999</v>
      </c>
      <c r="J29" s="153"/>
      <c r="K29" s="157"/>
    </row>
    <row r="30" spans="1:11" ht="15">
      <c r="A30" s="166" t="s">
        <v>30</v>
      </c>
      <c r="B30" s="167"/>
      <c r="C30" s="168">
        <f>+C24-C15</f>
        <v>23130</v>
      </c>
      <c r="D30" s="158"/>
      <c r="E30" s="168">
        <f>+E24-E15</f>
        <v>41496</v>
      </c>
      <c r="F30" s="167"/>
      <c r="G30" s="169"/>
      <c r="H30" s="158"/>
      <c r="I30" s="168">
        <f>+I24-I15</f>
        <v>51926.67000000001</v>
      </c>
      <c r="J30" s="167"/>
      <c r="K30" s="170"/>
    </row>
  </sheetData>
  <sheetProtection/>
  <mergeCells count="6">
    <mergeCell ref="F9:G9"/>
    <mergeCell ref="J9:K9"/>
    <mergeCell ref="A9:A10"/>
    <mergeCell ref="A18:A19"/>
    <mergeCell ref="F18:G18"/>
    <mergeCell ref="J18:K1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23.28125" style="0" customWidth="1"/>
    <col min="2" max="2" width="6.140625" style="0" bestFit="1" customWidth="1"/>
    <col min="3" max="3" width="11.421875" style="0" customWidth="1"/>
    <col min="4" max="4" width="13.00390625" style="0" customWidth="1"/>
    <col min="5" max="5" width="6.140625" style="0" bestFit="1" customWidth="1"/>
    <col min="6" max="6" width="12.57421875" style="0" customWidth="1"/>
    <col min="7" max="7" width="11.7109375" style="183" customWidth="1"/>
    <col min="8" max="8" width="8.57421875" style="183" bestFit="1" customWidth="1"/>
    <col min="9" max="9" width="11.57421875" style="183" bestFit="1" customWidth="1"/>
    <col min="10" max="10" width="6.140625" style="0" bestFit="1" customWidth="1"/>
    <col min="11" max="11" width="12.57421875" style="0" customWidth="1"/>
    <col min="12" max="12" width="15.00390625" style="0" customWidth="1"/>
    <col min="13" max="13" width="11.421875" style="0" customWidth="1"/>
    <col min="14" max="14" width="10.8515625" style="0" customWidth="1"/>
  </cols>
  <sheetData>
    <row r="1" spans="1:14" ht="15">
      <c r="A1" s="83" t="s">
        <v>15</v>
      </c>
      <c r="B1" s="192">
        <v>2016</v>
      </c>
      <c r="C1" s="193"/>
      <c r="D1" s="191"/>
      <c r="E1" s="194">
        <v>2017</v>
      </c>
      <c r="F1" s="193"/>
      <c r="G1" s="195"/>
      <c r="H1" s="192" t="s">
        <v>33</v>
      </c>
      <c r="I1" s="191"/>
      <c r="J1" s="77"/>
      <c r="K1" s="77"/>
      <c r="L1" s="50">
        <v>2018</v>
      </c>
      <c r="M1" s="192" t="s">
        <v>34</v>
      </c>
      <c r="N1" s="191"/>
    </row>
    <row r="2" spans="1:14" ht="15">
      <c r="A2" s="84"/>
      <c r="B2" s="41"/>
      <c r="C2" s="176"/>
      <c r="D2" s="175">
        <v>161250</v>
      </c>
      <c r="E2" s="68"/>
      <c r="F2" s="43"/>
      <c r="G2" s="184">
        <v>167800</v>
      </c>
      <c r="H2" s="180"/>
      <c r="I2" s="197"/>
      <c r="J2" s="68"/>
      <c r="K2" s="43"/>
      <c r="L2" s="184">
        <v>170600</v>
      </c>
      <c r="M2" s="59"/>
      <c r="N2" s="197"/>
    </row>
    <row r="3" spans="1:14" ht="15">
      <c r="A3" s="32" t="s">
        <v>18</v>
      </c>
      <c r="B3" s="177">
        <v>0.335</v>
      </c>
      <c r="C3" s="33">
        <f>+D2*B3</f>
        <v>54018.75</v>
      </c>
      <c r="D3" s="210"/>
      <c r="E3" s="69">
        <f>+B3</f>
        <v>0.335</v>
      </c>
      <c r="F3" s="190">
        <f>+G2*E3</f>
        <v>56213</v>
      </c>
      <c r="G3" s="185"/>
      <c r="H3" s="181"/>
      <c r="I3" s="210"/>
      <c r="J3" s="69">
        <f>+E3</f>
        <v>0.335</v>
      </c>
      <c r="K3" s="190">
        <f>+L2*B3</f>
        <v>57151</v>
      </c>
      <c r="L3" s="185"/>
      <c r="M3" s="181"/>
      <c r="N3" s="210"/>
    </row>
    <row r="4" spans="1:14" ht="15">
      <c r="A4" s="34" t="s">
        <v>24</v>
      </c>
      <c r="B4" s="35"/>
      <c r="C4" s="36">
        <f>+D2-C3</f>
        <v>107231.25</v>
      </c>
      <c r="D4" s="75"/>
      <c r="E4" s="70"/>
      <c r="F4" s="36">
        <f>+G2-F3</f>
        <v>111587</v>
      </c>
      <c r="G4" s="186"/>
      <c r="H4" s="182" t="s">
        <v>24</v>
      </c>
      <c r="I4" s="198">
        <f>+F4-C4</f>
        <v>4355.75</v>
      </c>
      <c r="J4" s="70"/>
      <c r="K4" s="36">
        <f>+L2-K3</f>
        <v>113449</v>
      </c>
      <c r="L4" s="186"/>
      <c r="M4" s="182" t="s">
        <v>24</v>
      </c>
      <c r="N4" s="198">
        <f>+K4-F4</f>
        <v>1862</v>
      </c>
    </row>
    <row r="5" spans="1:14" ht="15">
      <c r="A5" s="47" t="s">
        <v>25</v>
      </c>
      <c r="B5" s="48">
        <v>0.285</v>
      </c>
      <c r="C5" s="172"/>
      <c r="D5" s="76">
        <f>+D2*B5</f>
        <v>45956.24999999999</v>
      </c>
      <c r="E5" s="71">
        <v>0.235</v>
      </c>
      <c r="F5" s="171"/>
      <c r="G5" s="45">
        <f>+G2*E5</f>
        <v>39433</v>
      </c>
      <c r="H5" s="46"/>
      <c r="I5" s="199"/>
      <c r="J5" s="71">
        <v>0.215</v>
      </c>
      <c r="K5" s="171"/>
      <c r="L5" s="45">
        <f>+L2*J5</f>
        <v>36679</v>
      </c>
      <c r="M5" s="46"/>
      <c r="N5" s="199"/>
    </row>
    <row r="6" spans="1:14" ht="15">
      <c r="A6" s="202" t="s">
        <v>32</v>
      </c>
      <c r="B6" s="203"/>
      <c r="C6" s="204">
        <f>+C3+D5</f>
        <v>99975</v>
      </c>
      <c r="D6" s="205"/>
      <c r="E6" s="206"/>
      <c r="F6" s="204">
        <f>+F3+G5</f>
        <v>95646</v>
      </c>
      <c r="G6" s="207"/>
      <c r="H6" s="208" t="s">
        <v>35</v>
      </c>
      <c r="I6" s="209">
        <f>+F6-C6</f>
        <v>-4329</v>
      </c>
      <c r="J6" s="206"/>
      <c r="K6" s="204">
        <f>+K3+L5</f>
        <v>93830</v>
      </c>
      <c r="L6" s="207"/>
      <c r="M6" s="208" t="s">
        <v>35</v>
      </c>
      <c r="N6" s="209">
        <f>+K6-F6</f>
        <v>-1816</v>
      </c>
    </row>
    <row r="7" spans="1:14" ht="15">
      <c r="A7" s="139" t="s">
        <v>26</v>
      </c>
      <c r="B7" s="178"/>
      <c r="C7" s="173"/>
      <c r="D7" s="140">
        <f>+D2+D5</f>
        <v>207206.25</v>
      </c>
      <c r="E7" s="141"/>
      <c r="F7" s="189"/>
      <c r="G7" s="187">
        <f>+G2+G5</f>
        <v>207233</v>
      </c>
      <c r="H7" s="143" t="s">
        <v>36</v>
      </c>
      <c r="I7" s="201">
        <f>+G7-D7</f>
        <v>26.75</v>
      </c>
      <c r="J7" s="141"/>
      <c r="K7" s="189"/>
      <c r="L7" s="187">
        <f>+L2+L5</f>
        <v>207279</v>
      </c>
      <c r="M7" s="143" t="s">
        <v>36</v>
      </c>
      <c r="N7" s="201">
        <f>+L7-G7</f>
        <v>46</v>
      </c>
    </row>
    <row r="8" spans="1:14" ht="15">
      <c r="A8" s="159" t="s">
        <v>27</v>
      </c>
      <c r="B8" s="179"/>
      <c r="C8" s="174"/>
      <c r="D8" s="160">
        <f>+C4/D7</f>
        <v>0.5175097276264592</v>
      </c>
      <c r="E8" s="161"/>
      <c r="F8" s="188"/>
      <c r="G8" s="165">
        <f>+F4/G7</f>
        <v>0.5384615384615384</v>
      </c>
      <c r="H8" s="196"/>
      <c r="I8" s="200"/>
      <c r="J8" s="161"/>
      <c r="K8" s="188"/>
      <c r="L8" s="165">
        <f>+K4/L7</f>
        <v>0.5473251028806584</v>
      </c>
      <c r="M8" s="196"/>
      <c r="N8" s="200"/>
    </row>
  </sheetData>
  <sheetProtection/>
  <mergeCells count="5">
    <mergeCell ref="A1:A2"/>
    <mergeCell ref="M1:N1"/>
    <mergeCell ref="B1:D1"/>
    <mergeCell ref="E1:G1"/>
    <mergeCell ref="H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Metabo Hungaria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Molnar, Erika (HU)</dc:creator>
  <cp:keywords/>
  <dc:description/>
  <cp:lastModifiedBy>Tusnádi Márta</cp:lastModifiedBy>
  <dcterms:created xsi:type="dcterms:W3CDTF">2016-11-22T13:00:29Z</dcterms:created>
  <dcterms:modified xsi:type="dcterms:W3CDTF">2016-11-28T21:25:12Z</dcterms:modified>
  <cp:category/>
  <cp:version/>
  <cp:contentType/>
  <cp:contentStatus/>
</cp:coreProperties>
</file>